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C703" lockStructure="1"/>
  <bookViews>
    <workbookView xWindow="480" yWindow="120" windowWidth="27795" windowHeight="14625"/>
  </bookViews>
  <sheets>
    <sheet name="Lote-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M1" i="1" l="1"/>
  <c r="P5" i="1" s="1"/>
  <c r="L35" i="1" s="1"/>
  <c r="I21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L36" i="1" l="1"/>
  <c r="Q36" i="1" s="1"/>
  <c r="M36" i="1"/>
  <c r="P2" i="1"/>
  <c r="L19" i="1" s="1"/>
  <c r="L20" i="1" s="1"/>
  <c r="P3" i="1"/>
  <c r="L24" i="1" s="1"/>
  <c r="L25" i="1" s="1"/>
  <c r="M26" i="1" s="1"/>
  <c r="P4" i="1"/>
  <c r="L29" i="1" s="1"/>
  <c r="P1" i="1"/>
  <c r="L14" i="1" s="1"/>
  <c r="L15" i="1" s="1"/>
  <c r="Q20" i="1"/>
  <c r="M16" i="1"/>
  <c r="L16" i="1"/>
  <c r="Q16" i="1" s="1"/>
  <c r="L30" i="1"/>
  <c r="Q30" i="1"/>
  <c r="Q15" i="1"/>
  <c r="Q25" i="1"/>
  <c r="L26" i="1" l="1"/>
  <c r="Q26" i="1" s="1"/>
  <c r="M31" i="1"/>
  <c r="L31" i="1"/>
  <c r="Q31" i="1" s="1"/>
  <c r="M21" i="1"/>
  <c r="L21" i="1"/>
  <c r="Q21" i="1" s="1"/>
  <c r="M8" i="1" l="1"/>
  <c r="C105" i="1" s="1"/>
</calcChain>
</file>

<file path=xl/sharedStrings.xml><?xml version="1.0" encoding="utf-8"?>
<sst xmlns="http://schemas.openxmlformats.org/spreadsheetml/2006/main" count="225" uniqueCount="145">
  <si>
    <t>PREFEITURA MUN. DE ANHANGUERA - GO</t>
  </si>
  <si>
    <t>Planilha para Proposta do Pregão Nº 013/2017 Lote Nº 1</t>
  </si>
  <si>
    <t>PROPOSTA DE PREÇO</t>
  </si>
  <si>
    <t xml:space="preserve">MOVEIS DE ESCRITORIO,ELETRODOMESTICOS, EQUIPAMENTOS DE INFORMATICA E EQUIPAMENTOS HOSPITALARES </t>
  </si>
  <si>
    <t>Modalidade</t>
  </si>
  <si>
    <t>Empresa</t>
  </si>
  <si>
    <t>Endereço</t>
  </si>
  <si>
    <t>Bairro</t>
  </si>
  <si>
    <t>Cidade</t>
  </si>
  <si>
    <t>CPF/CNPJ:</t>
  </si>
  <si>
    <t>Dt. Expedição</t>
  </si>
  <si>
    <t>Carimbo</t>
  </si>
  <si>
    <t xml:space="preserve">Solicitamos fornecer, mediante apresentação de proposta, e observando as condições em anexo, o preço, qualidade e </t>
  </si>
  <si>
    <t xml:space="preserve">prazo de pagamento das mercadorias e/ou serviços abaixo especificados, a está comissão, no endereço acima citado. </t>
  </si>
  <si>
    <t>ANHANGUERA, 09:00  HORAS DO DIA  02/08/2017.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</si>
  <si>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</si>
  <si>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</si>
  <si>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</si>
  <si>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</si>
  <si>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</si>
  <si>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</si>
  <si>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</si>
  <si>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</si>
  <si>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ARMÁRIO DIMENSÕES MIN/MAT CONFECÇÃO: DE 1800X700 MM ATÉ 2100X1100 MM AÇO</t>
  </si>
  <si>
    <t>ESTANTE CAPACIDADE MIN 100 KG, 06 PRATELEIRAS, POSSUI REFORÇO</t>
  </si>
  <si>
    <t>MESA DE ESCRITORIO BASE EM ACO/FERRO PINTADO COMPOSICAO SIMPLES EM MADEIRA/MDF/MDF/SIMILAR DE 01 A 02 GAVETAS</t>
  </si>
  <si>
    <t>LONGARINA ASSENTO/ENCOSTO EM POLIPROPILENO PARA 3 LUGARES</t>
  </si>
  <si>
    <t>MESA DE REUNIÃO EM MADEIRA/MDF/MDF/SIMILAR TIPO REDONDA DE 1,20 M X 1,20 M</t>
  </si>
  <si>
    <t>ARQUIVO EM ACO 4 GAVETAS PARA PASTA SUSPENSA DESLIZAMENTO DA GAVETA EM TRILHO TELESCÓPICO</t>
  </si>
  <si>
    <t>TELEVISOR TIPO LED, TELA DE NO MINIMO 42" POSSUI CONVERSOR DIGITAL POSSUI HDMI PORTAS USB FULL HD (NÃO)</t>
  </si>
  <si>
    <t>GELADEIRA/REFRIGERADOR DE 250 A 299 LITROS</t>
  </si>
  <si>
    <t>VENTILADOR DE TETO DE 03 PÁS</t>
  </si>
  <si>
    <t>AR CONDICIONADO CAPACIDADE DE 9000 A 12000 BTU´S TIPO SPLIT AR QUENTE E FRIO</t>
  </si>
  <si>
    <t>AQUECEDOR PORTÁTIL DE AMBIENTE POTÊNCIA DE 1500 A 2000 WATTS</t>
  </si>
  <si>
    <t>TELA DE PROJEÇÃO TRIPLE AREA VISUAL MINIMA DE 1,80 X 1,80 M TECIDO MATTE WHITE (BRANCO OPACO) GARANTIA MINIMA DE 12 MESES</t>
  </si>
  <si>
    <t>APARELHO DE DVD REPRODUÇÃO AUTOMÁTICA DE CD, CD-R/RW, VCD, SVCD, DVD, DVD+R/RW, DVD-R/RW TAMBÉM REPRODUZ OS FORMATOS MP3, WMA E JPEG, COM ENTRADA USB PARA CONEXÃO DE PC´S, PERIFÉRICOS E OUTROS TIPOS DE EQUIPAMENTOS, CONTROLE REMOTO E SISTEMA DE AUDIO DOLBY DIGITAL, SISTEMA DE CORES NTSC, PAL E AUTO, CONVERSOR D/A DE ÁUDIO 24 BITS E 192 KHZ, CONVERSOR D/A DE VÍDEO 12 BITS E 108 MHZ, TENSÃO DO EQUIPAMENTO: BIVOLT</t>
  </si>
  <si>
    <t>PROJETOR MULTIMÍDIA (DATASHOW) TECNOLOGIA LCD RESOLUÇÃO MÍNIMA NATIVA DE 1024X768 ENTRADA DE VGA A FULL HD LUMINOSIDADE MÍNIMO DE 2500 LUMENS CONECTIVIDADE ENTRADA/SAIDA RGB 15 PINOS E HDMI GARANTIA MINIMA DE 12 MESES</t>
  </si>
  <si>
    <t>BEBEDOURO/PURIFICADOR REFRIGERADO TIPO ORESSÃO COLUNA SIMPLES</t>
  </si>
  <si>
    <t>NO-BREAK (PARA COMPUTADOR) POTENCIA 1 KVA TENSAO ENTRADA/SAIDA BIVOLT ALARMES AUDIOVISUAL BATERIA INTERNA 01 SELADA GARANTIA MINIMA DE 12 MESES</t>
  </si>
  <si>
    <t>COMPUTADOR (DESKTOP-BASICO) MOUSE USB 800 DPI 2 BOTOES SCROOL (COM FIO) FONTE COMPATIVEL COM O ITEM SISTEMA OPERACIONAL WINDOWS 7 PRO (64 BITS) GARANTIA MINIMA DE 12 MESES TECLADO USB ABNT2 107 TECLAS (COM FIO) INTERFACES DE REDE: 10/100/1000 E WIFI INTERFACES DE VIDEO INTEGRADA PROCESSADOR NO MINIMO INTEL CORE I3 OU AMD A10 PROCESSADOR NO MINIMO INTEL CORE I3 OU AMD A10 MEMÓRIA RAM 4 GB DDR3 1600 MHZ DISCO RIGIDO MINIMO DE 500 GB TIPO DE MONITOR 18,5" (1366 X 768) UNIDADE DE DISCO OTICO CD/DVD ROM</t>
  </si>
  <si>
    <t>COMPUTADOR PORTATIL (NOTEBOOK) PROCESSADOR NO MINIMO INTEL CORE I3 OU AMD A10 MEMORIA RAM 4 GB DDR3 1600 MHZ DISCO RIGIDO MINIMO DE 500 GB UNIDADE DE DISCO OTICO CD/DVD ROM TECLADO ABNT2 MOUSE TOUCHPAD INTERFACES DE REDE 10/100/1000 E WIFI POSSUI WEBCAM GARANTIA MINIMA DE 12 MESES BATERIA 6 CELULAS TAMANHO DA TELA LCD DE 14" OU 15" INTERFACE USB HDMI DISPLAY PORT OU VGA E LEITOR DE CARTAO SISTEMA OPERACIONAL WINDOWS 8 PRO (64 BITS)</t>
  </si>
  <si>
    <t>MESA PARA COMPUTADOR BASE EM MADEIRA/MDF/MDF/SIMILAR CONFECÇÃO MADEIRA/MDF/MDF/SIMILAR DIVISOES DE 03 A 04 GAVETAS POSSUI SUPORTE PARA CPU POSSUI SUPORTE PARA TECLADO POSSUI SUPORTE PARA IMPRESSORA</t>
  </si>
  <si>
    <t>IMPRESSORA LASER (COMUM) MONOCROMATICA MEMORIA DE 16 MB RESOLUCAO DE 600X600 VELOCIDADE 33 PPM CAPACIDADE DE 100 PAGINAS CICLO 25000 PAGINAS INTERFACE USB E REDE FRENTE E VERSO AUTOMATICO GARANTIA DE 12 MESES</t>
  </si>
  <si>
    <t>MESA PARA IMPRESSORA EM AÇO/FERRO PINTADO 80X60X70 CM TAMPO EM MADEIRA/MDP/MDF/SIMILAR</t>
  </si>
  <si>
    <t>ESTETOSCÓPIO ADULTO TIPO AUSCULTADOR  DUPLO EM AcÇO INOXIDAVEL</t>
  </si>
  <si>
    <t>CAIXA PARA DESINFECCAO DE LIMAS ENDODONTICAS CAPACIDADE ATE 9 LIMAS</t>
  </si>
  <si>
    <t>BOMBA DE VACUO ATE 2 HP/CV POTENCIA/VACUO 0,5 HP/450 MM HG</t>
  </si>
  <si>
    <t>CADEIRA ODONTOLOGICA COMPLETA (EQUIPO/SUGADOR/REFLETOR) COMANDO EM PEDAL CUBA EM PORCELANA/CERAMICA UNIDADE AUXILIAR 1 PONTA POSSUI SERINGA TRIPLICE SEM CANETA DE ROTACAO SEM CONTRA ANGULO SEM MICRO MOTOR SEM PECA RETA EQUIPO ACOPLADO PNEUMATICO REFLETOR MULTIFOCAL (MAIS DE UMA INTENSIDADE) ATE 3 TERMINAIS CABECEIRA BIARTICULADA</t>
  </si>
  <si>
    <t>ESFIGMOMANOMETRO INFANTIL TECIDO EM ALGODAO BRAÇADEIRA/FECHO VELCRO</t>
  </si>
  <si>
    <t>CADEIRA EM AÇO/FERRO PINTADO NAO POSSUI RODIZIOS NAO POSSUI BRAÇOS SEM REGULAGEM DE ALTURA ASSENTO/ENCOSTO EM POLIPROPILENO</t>
  </si>
  <si>
    <t>AMALGAMADOR ODONTOLOGICO TIPO CAPSULAR MODO DE OPERACAO DIGITAL</t>
  </si>
  <si>
    <t>BIOMBO PLUMBIFERO TIPO CURVO ESTRUTURA EM ACO OU ALUMINIO ESPESSURA DE 2 MM</t>
  </si>
  <si>
    <t>APARELHO DE RAIO X - ODONTOLOGICO FAIXA DE TENSAO (KVP) 01 INSTALACAO EM COLUNA MOVEL MODO DE OPERACAO DIGITAL</t>
  </si>
  <si>
    <t>ESFIGMOMANOMETRO ADULTO EM TECIDO DE ALGODAO BRACADEIRA/FECHO EM VELCRO</t>
  </si>
  <si>
    <t>DESTILADOR DE AGUA CAPACIDADE ATÉ 5 LITROS/HORA</t>
  </si>
  <si>
    <t>BALDE E PEDAL EM POLIPROPILENO COM CAPACIDADE DE 30 ATE 49 LITROS</t>
  </si>
  <si>
    <t>ARTICULADOR ODONTOLOGICO GUIA CONDILICA CURVO DISTANCIA INTERCONDILAR AJUSTAVEL GUIA CONDILICA E ANGULO DE BENNET AJUSTAVEL</t>
  </si>
  <si>
    <t>ESFIGMOMANOMETRO OBESO EM TECIDO DE ALGODAO BRACADEIRA/FECHO EM VELCRO</t>
  </si>
  <si>
    <t>MESA AUXILIAR NÃO POSSUI RODIZIOS DIMENSOES MIN/MAT CONFECCAO 40X40X80 ACO/FERRO PINTADO</t>
  </si>
  <si>
    <t>COMPRESSOR ODONTOLOGICO DE 1,0 HP COM CAPACIDADE DE 30 A 40 LITROS</t>
  </si>
  <si>
    <t>NEGATOSCOPIO EM AÇO INOXIDAVEL/PAREDE/1 CORPO</t>
  </si>
  <si>
    <t>MOCHO EM ACO/FERRO PINTADO POSSUI ENCOSTO REGULAGEM DE ALTURA A GAS</t>
  </si>
  <si>
    <t>JATO DE BICARBONATO POSSUI BASE METALICA PARA ESTABILIDADE POSSUI DESUMIDIFICADOR POSSUI FILTRO DE AR COM DRENAGEM AUTOMATICA POSSUI CANETA</t>
  </si>
  <si>
    <t>ULTRASSOM ODONTOLOGICO POSSUI JATO DE BICARBONATO INTEGRADO MODO DE OPERACAO DIGITAL POSSUI CANETA/TRANSDUTOR DO ULTRA-SOM AUTOCLAVAVEL EM ACO/FERRO PINTADO POSSUI ENCOSTO REGULAGEM DA ALTURA A GAS</t>
  </si>
  <si>
    <t>FOCO REFLETOR AMBULATORIAL ILUMINACAO HALOGENIO HASTE FLEXIVEL</t>
  </si>
  <si>
    <t>ESTETOSCOPIO INFANTIL AUSCULTADOR EM ACO INOXIDAVEL TIPO DUPLO</t>
  </si>
  <si>
    <t>FOTOPOLIMERIZADOR DE RESINAS TIPO LED COM FIO</t>
  </si>
  <si>
    <t>BIOMBO EM ACO/FERRO PINTADO POSSUI RODIZIOS TAMANHO TRIPLO</t>
  </si>
  <si>
    <t>SUPORTE DE SORO TIPO PEDESTAL ALTURA REGULAVEL EM ACO INOXIDAVEL</t>
  </si>
  <si>
    <t>MESA DE MAYO EM ACO INOXIDAVEL</t>
  </si>
  <si>
    <t>CARRO DE CURATIVOS EM AÇO INOXIDAVEL COM BALDE E BACIA</t>
  </si>
  <si>
    <t>ESCADA COM 2 DEGRAUS EM AÇO INOXIDAVEL</t>
  </si>
  <si>
    <t>LEITOR DE CODIGO DE BARRAS TIPO MANUAL FEIXE DE LUZ BIDIRECIONAL FONTE DE LUZ LASER 650 NM VELOCIDADE DE LEITURA 100 P/S INTERFACE USB GARANTIA MINIMA DE 12 MESES</t>
  </si>
  <si>
    <t>ARMARIO VITRINI COM 02 PORTAS EM ACO/FERRO PINTADO POSSUI LATERAIS DE VIDRO</t>
  </si>
  <si>
    <t>CAMARA PARA CONSERVACAO DE IMUNOBIOLOGICOS NÃO POSSUI SISTEMA DE REGISTRO DE DADOS, SISTEMA DE EMERGENCIA (BATERIA/NO BREAK) MÍNIMO DE 24 HORAS MATERIAL DE CONFECCAO (GABINETE EXTERNO) ACO/FERRO PINTADO MATERIAL DE CONFECCAO (GABINETE INTERNO) POLIPROPILENO TEMPERATURA ENTRE +2º C E +8º C PORTA VIDRO DUPLO CAPACIDADE MINIMO DE 120 LITROS (VERTICAL) NAO POSSUI DISCADOR DE EMERGENCIA POSSUI CIRCULACAO DE AR FORCADO POSSUI CONTRA PORTA POSICAO DO LEITO FIXO EM ACO/FERRO PINTADO SUPORTE PARA PAPEL</t>
  </si>
  <si>
    <t>MICROSCOPIO LABORATORIAL BASICO TIPO BINOCULAR OCULAR 10 X E 16 X OBJETIVAS 05 POSSUI CONDENSADOR KOEHLER ILUMINACAO POR LED</t>
  </si>
  <si>
    <t>MESA DE EXAMES POSIÇÃO DO LEITO FIXO EM ACO/FERRO PINTADO COM SUPORTE PARA PAPEL</t>
  </si>
  <si>
    <t>CADEIRA PARA COLETA DE SANGUE EM ACO/FERRO PINTADO BRACADEIRA REGULAVEL</t>
  </si>
  <si>
    <t>CENTRIFUGA LABORATORIAL PARA TUBOS - MIN 04 AMOSTRAS TECNOLOGIA DIGITAL</t>
  </si>
  <si>
    <t>BRACADEIRA PARA INJECAO EM ACO INOXIDAVEL APOIO DO BRACO EM ACO INIXIDAVEL TIPO PEDESTAL ALTURA REGULAVEL</t>
  </si>
  <si>
    <t>CARRO MACA SIMPLES EM AÇO INOXIDAVEL POSSUI SUPORTE DE SORO POSSUI GRADES LATERAIS ACESSORIO (COLCHONETE)</t>
  </si>
  <si>
    <t>COMADRE EM AÇO INOXIDAVEL CAPACIDADE DE 2,1 L ATE 3,5 L</t>
  </si>
  <si>
    <t>BALDE/LIXEIRA EM ACO/FERRO PINTADO CAPACIDADE DE 11 ATE 20 LITROS</t>
  </si>
  <si>
    <t>CADEIRA DE RODAS PEDIATRICA EM ACO/FERRO PINTADO BRACOS FIXOS PES REMOVIVEL POSSUI ELEVACAO DE PERNAS POSSUI SUPORTE DE SORO</t>
  </si>
  <si>
    <t>CADEIRA DE RODAS PARA OBESO EM ACO/FERRO PINTADO BRACOS FIXO PES FIXO POSSUI ELEVACAO DE PERNAS POSSUI SUPORTE DE SORO</t>
  </si>
  <si>
    <t>CADEIRA DE RODAS ADULTO PES REMOVIVEL EM ACO/FERRO PINTADO BRACOS FIXO POSSUI ELEVACAO DE PERNAS POSSUI SUPORTE DE SORO</t>
  </si>
  <si>
    <t>SELADORA APLICACAO EM GRAU CIRURGICO TIPO MANUAL/PEDAL</t>
  </si>
  <si>
    <t>AUTOCLAVE HORIZONTAL DE MESA ATE 75 LITROS CAMARA DE ESTERILIZACAO EM ACO INOXIDAVEL MODO DE OPERACAO DIGITAL CAPACIDADE ATE 25 LITROS</t>
  </si>
  <si>
    <t>ELETROCARDIOGRAFO NUMERO DE CANAIS 12 POSSUI BATERIA INTERNA NAO POSSUI TELA LCD POSSUI MEMORIA NAO POSSUI SUPORTE COM RODIZIOS POSSUI LAUDO INTERPRETATIVO NAO POSSUI SOFTWARE PARA EXAME EM COMPUTADOR</t>
  </si>
  <si>
    <t>OXIMETRO DE PULSO TIPO PORTATIL DE MAO NAO POSSUI CURVA PLESTIMOGRAFICA SENSOR DE SPO2 01</t>
  </si>
  <si>
    <t>REANIMADOR PULMONAR MANUAL ADULTO (AMBU) POSSUI RESERVATORIO FEITO EM SILICONE</t>
  </si>
  <si>
    <t>OTOSCOPIO MINIMO DE 05 ESPECULOS REUSAVEIS BATERIA CONVENCIONAL</t>
  </si>
  <si>
    <t>BALANCA ANTROPOMETRICA INFANTIL MODO DE OPERACAO DIGITAL</t>
  </si>
  <si>
    <t>BALANCA ANTROPOMETRICA  ADULTO MODO DE OPERACAO DIGITAL</t>
  </si>
  <si>
    <t>DEA - DESFIBRILADOR EXTERNO AUTOMATICO 1 ELETRODO BATERIA MINIMO DE 200 CHOQUES POSSUI TELA DE ECG</t>
  </si>
  <si>
    <t>CARRO PARA TRANSPORTE DE MATERIAIS DIVERSOS TIPO CUBA MIN 200L POLIPROPILENO</t>
  </si>
  <si>
    <t>REANIMADOR PULMONAR MANUAL PEDIATRICO AMBU POSSUI RESERVATORIO FEITO EM SILICONE APLICACAO INFANTIL</t>
  </si>
  <si>
    <t>OFTALMOSCOPIO BATERIA CONVENCIONAL COMPOSICAO MINIMO DE 3 ABERTURAS E 19 LENTES</t>
  </si>
  <si>
    <t>CILINDRO DE GASES MEDICINAIS EM ALUMINIO NAO POSSUI SUPORTE COM RODIZIOS ACESSORIOS VALVULA MANOMETRO E FLUXOMETRO CAPACIDADE MIN 03 ATE 10 LITROS</t>
  </si>
  <si>
    <t>BISTURI ELETRICO ATE 165 W POSSUI FUNCAO BIPOLAR MICROPROCESSADO POSSUI ALARMES POTENCIA ATE 100 W</t>
  </si>
  <si>
    <t>ESTADIOMETRO EM ALUMINIO 0 A 210 CM</t>
  </si>
  <si>
    <t>CENTRAL DE NEBULIZACAO NAO POSSUI SUPORTE COM RODIZIOS TIPO Nº  DE SAIDAS COMPRESSOR 4 SAIDAS POTENCIA MINIMO DE 1/4 DE HP</t>
  </si>
  <si>
    <t>NEBULIZADOR PORTATIL TIPO ULTRASSONICO NUMERO DE SAIDAS SIMULTANEAS - 01</t>
  </si>
  <si>
    <t>Valor por extenso:</t>
  </si>
  <si>
    <t>Um</t>
  </si>
  <si>
    <t>Dois</t>
  </si>
  <si>
    <t>Três</t>
  </si>
  <si>
    <t>Quatro</t>
  </si>
  <si>
    <t>Cinco</t>
  </si>
  <si>
    <t>Seis</t>
  </si>
  <si>
    <t>Sete</t>
  </si>
  <si>
    <t>Oito</t>
  </si>
  <si>
    <t>Nove</t>
  </si>
  <si>
    <t>Dez</t>
  </si>
  <si>
    <t>Onze</t>
  </si>
  <si>
    <t>Doze</t>
  </si>
  <si>
    <t>Treze</t>
  </si>
  <si>
    <t>Quatorze</t>
  </si>
  <si>
    <t>Quinze</t>
  </si>
  <si>
    <t>Dezesseis</t>
  </si>
  <si>
    <t>Dezessete</t>
  </si>
  <si>
    <t>Dezoito</t>
  </si>
  <si>
    <t>Dezenove</t>
  </si>
  <si>
    <t>Vinte</t>
  </si>
  <si>
    <t>Trinta</t>
  </si>
  <si>
    <t>Quarenta</t>
  </si>
  <si>
    <t>Cinquenta</t>
  </si>
  <si>
    <t>Sessenta</t>
  </si>
  <si>
    <t>Setenta</t>
  </si>
  <si>
    <t>Oitenta</t>
  </si>
  <si>
    <t>Noventa</t>
  </si>
  <si>
    <t>Cem</t>
  </si>
  <si>
    <t>Duzentos</t>
  </si>
  <si>
    <t>Trezentos</t>
  </si>
  <si>
    <t>Quatrocentos</t>
  </si>
  <si>
    <t>Quinhentos</t>
  </si>
  <si>
    <t>Seiscentos</t>
  </si>
  <si>
    <t>Setecentos</t>
  </si>
  <si>
    <t>Oitocentos</t>
  </si>
  <si>
    <t>Novecentos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</si>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</sst>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 ###,##0.0000_);\(\ ###,##0.0000\)"/>
    <numFmt numFmtId="165" formatCode="&quot;R$&quot;\ #,##0.0000_);\(&quot;R$&quot;\ #,##0.0000\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2" xfId="0" applyFont="1" applyBorder="1" applyAlignment="1"/>
    <xf numFmtId="0" fontId="0" fillId="0" borderId="2" xfId="0" applyBorder="1" applyAlignment="1"/>
    <xf numFmtId="0" fontId="3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/>
    <xf numFmtId="49" fontId="3" fillId="0" borderId="1" xfId="0" applyNumberFormat="1" applyFont="1" applyBorder="1" applyAlignment="1" applyProtection="1">
      <alignment horizontal="left"/>
      <protection locked="0"/>
    </xf>
    <xf numFmtId="14" fontId="3" fillId="0" borderId="1" xfId="0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6" fillId="0" borderId="0" xfId="0" applyFont="1"/>
    <xf numFmtId="165" fontId="6" fillId="0" borderId="0" xfId="0" applyNumberFormat="1" applyFont="1"/>
    <xf numFmtId="0" fontId="7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b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127000</xdr:rowOff>
    </xdr:from>
    <xdr:to>
      <xdr:col>2</xdr:col>
      <xdr:colOff>444500</xdr:colOff>
      <xdr:row>5</xdr:row>
      <xdr:rowOff>171450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27000"/>
          <a:ext cx="1270000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3"/>
  <sheetViews>
    <sheetView showGridLines="0" tabSelected="1" workbookViewId="0"/>
  </sheetViews>
  <sheetFormatPr defaultRowHeight="15" x14ac:dyDescent="0.25"/>
  <cols>
    <col min="1" max="1" width="7.7109375" customWidth="1"/>
    <col min="2" max="2" width="6.5703125" bestFit="1" customWidth="1"/>
    <col min="3" max="3" width="7.7109375" bestFit="1" customWidth="1"/>
    <col min="4" max="4" width="26.7109375" customWidth="1"/>
    <col min="5" max="5" width="18.28515625" customWidth="1"/>
    <col min="6" max="6" width="10.28515625" bestFit="1" customWidth="1"/>
    <col min="7" max="7" width="30.7109375" customWidth="1"/>
    <col min="9" max="17" width="0" hidden="1" customWidth="1"/>
  </cols>
  <sheetData>
    <row r="1" spans="1:17" x14ac:dyDescent="0.25">
      <c r="I1" s="23" t="s">
        <v>104</v>
      </c>
      <c r="J1" s="23" t="s">
        <v>123</v>
      </c>
      <c r="K1" s="23" t="s">
        <v>131</v>
      </c>
      <c r="M1" s="23" t="str">
        <f>TEXT(I21,"000000000000,00")</f>
        <v>000000000000,00</v>
      </c>
      <c r="P1" s="23" t="str">
        <f>MID(M1,1,3)</f>
        <v>000</v>
      </c>
    </row>
    <row r="2" spans="1:17" ht="15.75" x14ac:dyDescent="0.25">
      <c r="D2" s="1" t="s">
        <v>0</v>
      </c>
      <c r="E2" s="2"/>
      <c r="F2" s="2"/>
      <c r="G2" s="2"/>
      <c r="I2" s="23" t="s">
        <v>105</v>
      </c>
      <c r="J2" s="23" t="s">
        <v>124</v>
      </c>
      <c r="K2" s="23" t="s">
        <v>132</v>
      </c>
      <c r="P2" s="23" t="str">
        <f>MID(M1,4,3)</f>
        <v>000</v>
      </c>
    </row>
    <row r="3" spans="1:17" ht="15.75" x14ac:dyDescent="0.25">
      <c r="D3" s="1" t="s">
        <v>1</v>
      </c>
      <c r="E3" s="2"/>
      <c r="F3" s="2"/>
      <c r="G3" s="2"/>
      <c r="I3" s="23" t="s">
        <v>106</v>
      </c>
      <c r="J3" s="23" t="s">
        <v>125</v>
      </c>
      <c r="K3" s="23" t="s">
        <v>133</v>
      </c>
      <c r="P3" s="23" t="str">
        <f>MID(M1,7,3)</f>
        <v>000</v>
      </c>
    </row>
    <row r="4" spans="1:17" x14ac:dyDescent="0.25">
      <c r="I4" s="23" t="s">
        <v>107</v>
      </c>
      <c r="J4" s="23" t="s">
        <v>126</v>
      </c>
      <c r="K4" s="23" t="s">
        <v>134</v>
      </c>
      <c r="P4" s="23" t="str">
        <f>MID(M1,10,3)</f>
        <v>000</v>
      </c>
    </row>
    <row r="5" spans="1:17" x14ac:dyDescent="0.25">
      <c r="I5" s="23" t="s">
        <v>108</v>
      </c>
      <c r="J5" s="23" t="s">
        <v>127</v>
      </c>
      <c r="K5" s="23" t="s">
        <v>135</v>
      </c>
      <c r="P5" s="23" t="str">
        <f>IF(VALUE(MID(M1,14,2))&gt;0,MID(M1,14,2),"000")</f>
        <v>000</v>
      </c>
    </row>
    <row r="6" spans="1:17" x14ac:dyDescent="0.25">
      <c r="I6" s="23" t="s">
        <v>109</v>
      </c>
      <c r="J6" s="23" t="s">
        <v>128</v>
      </c>
      <c r="K6" s="23" t="s">
        <v>136</v>
      </c>
    </row>
    <row r="7" spans="1:17" x14ac:dyDescent="0.25">
      <c r="A7" s="3" t="s">
        <v>2</v>
      </c>
      <c r="B7" s="2"/>
      <c r="C7" s="2"/>
      <c r="D7" s="2"/>
      <c r="E7" s="2"/>
      <c r="F7" s="2"/>
      <c r="G7" s="2"/>
      <c r="I7" s="23" t="s">
        <v>110</v>
      </c>
      <c r="J7" s="23" t="s">
        <v>129</v>
      </c>
      <c r="K7" s="23" t="s">
        <v>137</v>
      </c>
    </row>
    <row r="8" spans="1:17" x14ac:dyDescent="0.25">
      <c r="A8" s="3" t="s">
        <v>3</v>
      </c>
      <c r="B8" s="2"/>
      <c r="C8" s="2"/>
      <c r="D8" s="2"/>
      <c r="E8" s="2"/>
      <c r="F8" s="2"/>
      <c r="G8" s="2"/>
      <c r="I8" s="23" t="s">
        <v>111</v>
      </c>
      <c r="J8" s="23" t="s">
        <v>130</v>
      </c>
      <c r="K8" s="23" t="s">
        <v>138</v>
      </c>
      <c r="M8" s="23" t="str">
        <f ca="1">CONCATENATE(Q15,Q16," ",Q20,Q21," ",Q25,Q26," ",Q30,Q31," ",IF(Q36&lt;&gt;"",IF((P1+P2+P3+P4)&gt;0,CONCATENATE(" e ",Q36),Q36),""))</f>
        <v xml:space="preserve">    </v>
      </c>
    </row>
    <row r="9" spans="1:17" x14ac:dyDescent="0.25">
      <c r="I9" s="23" t="s">
        <v>112</v>
      </c>
      <c r="J9" s="23" t="s">
        <v>131</v>
      </c>
      <c r="K9" s="23" t="s">
        <v>139</v>
      </c>
    </row>
    <row r="10" spans="1:17" x14ac:dyDescent="0.25">
      <c r="A10" s="7" t="s">
        <v>4</v>
      </c>
      <c r="B10" s="8"/>
      <c r="C10" s="9"/>
      <c r="D10" s="10"/>
      <c r="E10" s="10"/>
      <c r="I10" s="23" t="s">
        <v>113</v>
      </c>
    </row>
    <row r="11" spans="1:17" x14ac:dyDescent="0.25">
      <c r="A11" s="7" t="s">
        <v>5</v>
      </c>
      <c r="B11" s="8"/>
      <c r="C11" s="9"/>
      <c r="D11" s="10"/>
      <c r="E11" s="10"/>
      <c r="I11" s="23" t="s">
        <v>114</v>
      </c>
    </row>
    <row r="12" spans="1:17" x14ac:dyDescent="0.25">
      <c r="A12" s="7" t="s">
        <v>6</v>
      </c>
      <c r="B12" s="8"/>
      <c r="C12" s="9"/>
      <c r="D12" s="10"/>
      <c r="E12" s="10"/>
      <c r="I12" s="23" t="s">
        <v>115</v>
      </c>
    </row>
    <row r="13" spans="1:17" x14ac:dyDescent="0.25">
      <c r="A13" s="7" t="s">
        <v>7</v>
      </c>
      <c r="B13" s="8"/>
      <c r="C13" s="9"/>
      <c r="D13" s="10"/>
      <c r="E13" s="10"/>
      <c r="I13" s="23" t="s">
        <v>116</v>
      </c>
    </row>
    <row r="14" spans="1:17" x14ac:dyDescent="0.25">
      <c r="A14" s="7" t="s">
        <v>8</v>
      </c>
      <c r="B14" s="8"/>
      <c r="C14" s="9"/>
      <c r="D14" s="10"/>
      <c r="E14" s="10"/>
      <c r="I14" s="23" t="s">
        <v>117</v>
      </c>
      <c r="L14" s="23" t="str">
        <f>P1</f>
        <v>000</v>
      </c>
    </row>
    <row r="15" spans="1:17" x14ac:dyDescent="0.25">
      <c r="A15" s="7" t="s">
        <v>9</v>
      </c>
      <c r="B15" s="8"/>
      <c r="C15" s="11"/>
      <c r="D15" s="10"/>
      <c r="E15" s="10"/>
      <c r="F15" s="5" t="s">
        <v>11</v>
      </c>
      <c r="G15" s="2"/>
      <c r="I15" s="23" t="s">
        <v>118</v>
      </c>
      <c r="L15" s="23" t="str">
        <f>MID(L14,2,2)</f>
        <v>00</v>
      </c>
      <c r="Q15" s="23" t="str">
        <f ca="1">IF(VALUE(MID(L14,1,1))&gt;0,IF(VALUE(L15)&lt;1,CONCATENATE(INDIRECT(CONCATENATE("C",MID(L14,1,1)))," bilhões"),IF(VALUE(MID(L14,1,1))=1,"Cento e ",CONCATENATE(INDIRECT(CONCATENATE("C",VALUE(MID(L14,1,1))))," e "))),"")</f>
        <v/>
      </c>
    </row>
    <row r="16" spans="1:17" x14ac:dyDescent="0.25">
      <c r="A16" s="7" t="s">
        <v>10</v>
      </c>
      <c r="B16" s="8"/>
      <c r="C16" s="12"/>
      <c r="D16" s="10"/>
      <c r="E16" s="10"/>
      <c r="I16" s="23" t="s">
        <v>119</v>
      </c>
      <c r="L16" s="23" t="str">
        <f>IF(VALUE(L15)&gt;0,IF(VALUE(MID(L15,1,1))&lt; 2,CONCATENATE("I",VALUE(L15)),CONCATENATE("J",MID(L15,1,1)-1)),"")</f>
        <v/>
      </c>
      <c r="M16" s="23" t="str">
        <f>IF(VALUE(MID(L15,2,1))&gt;0,CONCATENATE("I",MID(L15,2,1)),"")</f>
        <v/>
      </c>
      <c r="Q16" s="23" t="str">
        <f ca="1">IF(L16&lt;&gt;"",CONCATENATE(INDIRECT(L16),IF(M16&lt;&gt;"",IF(M16&lt;&gt;L16,IF(MID(L16,1,1)&lt;&gt;MID(M16,1,1),CONCATENATE(" e ",INDIRECT(M16)),""),""),""),IF(VALUE(L14)&gt;1," Bilhões", " Bilhão")),"")</f>
        <v/>
      </c>
    </row>
    <row r="17" spans="1:26" x14ac:dyDescent="0.25">
      <c r="I17" s="23" t="s">
        <v>120</v>
      </c>
    </row>
    <row r="18" spans="1:26" x14ac:dyDescent="0.25">
      <c r="B18" s="6" t="s">
        <v>12</v>
      </c>
      <c r="C18" s="2"/>
      <c r="D18" s="2"/>
      <c r="E18" s="2"/>
      <c r="F18" s="2"/>
      <c r="G18" s="2"/>
      <c r="I18" s="23" t="s">
        <v>121</v>
      </c>
    </row>
    <row r="19" spans="1:26" x14ac:dyDescent="0.25">
      <c r="A19" s="6" t="s">
        <v>13</v>
      </c>
      <c r="B19" s="2"/>
      <c r="C19" s="2"/>
      <c r="D19" s="2"/>
      <c r="E19" s="2"/>
      <c r="F19" s="2"/>
      <c r="G19" s="2"/>
      <c r="I19" s="23" t="s">
        <v>122</v>
      </c>
      <c r="L19" s="23" t="str">
        <f>P2</f>
        <v>000</v>
      </c>
    </row>
    <row r="20" spans="1:26" x14ac:dyDescent="0.25">
      <c r="A20" s="4" t="s">
        <v>14</v>
      </c>
      <c r="B20" s="2"/>
      <c r="C20" s="2"/>
      <c r="D20" s="2"/>
      <c r="E20" s="2"/>
      <c r="F20" s="2"/>
      <c r="G20" s="2"/>
      <c r="L20" s="23" t="str">
        <f>MID(L19,2,2)</f>
        <v>00</v>
      </c>
      <c r="Q20" s="23" t="str">
        <f ca="1">IF(VALUE(MID(L19,1,1))&gt;0,IF(VALUE(L20)&lt;1,CONCATENATE(INDIRECT(CONCATENATE("K",MID(L19,1,1)))," Milhões"),IF(VALUE(MID(L19,1,1))=1,"Cento e ",CONCATENATE(INDIRECT(CONCATENATE("K",VALUE(MID(L19,1,1))))," e "))),"")</f>
        <v/>
      </c>
    </row>
    <row r="21" spans="1:26" x14ac:dyDescent="0.25">
      <c r="I21" s="24">
        <f>G103</f>
        <v>0</v>
      </c>
      <c r="L21" s="23" t="str">
        <f>IF(VALUE(L20)&gt;0,IF(VALUE(MID(L20,1,1))&lt; 2,CONCATENATE("I",VALUE(L20)),CONCATENATE("J",MID(L20,1,1)-1)),"")</f>
        <v/>
      </c>
      <c r="M21" s="23" t="str">
        <f>IF(VALUE(MID(L20,2,1))&gt;0,CONCATENATE("I",MID(L20,2,1)),"")</f>
        <v/>
      </c>
      <c r="Q21" s="23" t="str">
        <f ca="1">IF(L21&lt;&gt;"",CONCATENATE(INDIRECT(L21),IF(M21&lt;&gt;"",IF(M21&lt;&gt;L21,IF(MID(L21,1,1)&lt;&gt;MID(M21,1,1),CONCATENATE(" e ",INDIRECT(M21)),""),""),""),IF(VALUE(L19)&gt;1,IF(VALUE(L24+L25)=0," Milhões de Reais"," Milhões e"),IF(VALUE(L24+L25+L28+L30)=0," Milhão de Reais"," Milhão"))),"")</f>
        <v/>
      </c>
    </row>
    <row r="22" spans="1:26" x14ac:dyDescent="0.25">
      <c r="A22" s="13" t="s">
        <v>15</v>
      </c>
      <c r="B22" s="13" t="s">
        <v>16</v>
      </c>
      <c r="C22" s="13" t="s">
        <v>17</v>
      </c>
      <c r="D22" s="13" t="s">
        <v>18</v>
      </c>
      <c r="E22" s="13" t="s">
        <v>19</v>
      </c>
      <c r="F22" s="13" t="s">
        <v>20</v>
      </c>
      <c r="G22" s="13" t="s">
        <v>21</v>
      </c>
    </row>
    <row r="23" spans="1:26" ht="33.75" x14ac:dyDescent="0.25">
      <c r="A23" s="14">
        <v>1</v>
      </c>
      <c r="B23" s="14" t="s">
        <v>22</v>
      </c>
      <c r="C23" s="16">
        <v>16</v>
      </c>
      <c r="D23" s="17" t="s">
        <v>23</v>
      </c>
      <c r="E23" s="18"/>
      <c r="F23" s="19"/>
      <c r="G23" s="20">
        <f>IFERROR(C23*F23,0)</f>
        <v>0</v>
      </c>
      <c r="Z23" s="15">
        <v>1894</v>
      </c>
    </row>
    <row r="24" spans="1:26" ht="22.5" x14ac:dyDescent="0.25">
      <c r="A24" s="14">
        <v>2</v>
      </c>
      <c r="B24" s="14" t="s">
        <v>22</v>
      </c>
      <c r="C24" s="16">
        <v>16</v>
      </c>
      <c r="D24" s="17" t="s">
        <v>24</v>
      </c>
      <c r="E24" s="18"/>
      <c r="F24" s="19"/>
      <c r="G24" s="20">
        <f>IFERROR(C24*F24,0)</f>
        <v>0</v>
      </c>
      <c r="L24" s="23" t="str">
        <f>P3</f>
        <v>000</v>
      </c>
      <c r="Z24" s="15">
        <v>1895</v>
      </c>
    </row>
    <row r="25" spans="1:26" ht="56.25" x14ac:dyDescent="0.25">
      <c r="A25" s="14">
        <v>3</v>
      </c>
      <c r="B25" s="14" t="s">
        <v>22</v>
      </c>
      <c r="C25" s="16">
        <v>4</v>
      </c>
      <c r="D25" s="17" t="s">
        <v>25</v>
      </c>
      <c r="E25" s="18"/>
      <c r="F25" s="19"/>
      <c r="G25" s="20">
        <f>IFERROR(C25*F25,0)</f>
        <v>0</v>
      </c>
      <c r="L25" s="23" t="str">
        <f>MID(L24,2,2)</f>
        <v>00</v>
      </c>
      <c r="Q25" s="23" t="str">
        <f ca="1">IF(VALUE(MID(L24,1,1))&gt;0,IF(VALUE(L25)&lt;1,CONCATENATE(INDIRECT(CONCATENATE("K",MID(L24,1,1))),IF(VALUE(L29+L30)=0," Mil Reais"," Mil e")),IF(VALUE(MID(L24,1,1))=1,"Cento e ",CONCATENATE(INDIRECT(CONCATENATE("K",VALUE(MID(L24,1,1))))," e "))),"")</f>
        <v/>
      </c>
      <c r="Z25" s="15">
        <v>1896</v>
      </c>
    </row>
    <row r="26" spans="1:26" ht="22.5" x14ac:dyDescent="0.25">
      <c r="A26" s="14">
        <v>4</v>
      </c>
      <c r="B26" s="14" t="s">
        <v>22</v>
      </c>
      <c r="C26" s="16">
        <v>23</v>
      </c>
      <c r="D26" s="17" t="s">
        <v>26</v>
      </c>
      <c r="E26" s="18"/>
      <c r="F26" s="19"/>
      <c r="G26" s="20">
        <f>IFERROR(C26*F26,0)</f>
        <v>0</v>
      </c>
      <c r="L26" s="23" t="str">
        <f>IF(VALUE(L25)&gt;0,IF(VALUE(MID(L25,1,1))&lt; 2,CONCATENATE("I",VALUE(L25)),CONCATENATE("J",MID(L25,1,1)-1)),"")</f>
        <v/>
      </c>
      <c r="M26" s="23" t="str">
        <f>IF(VALUE(MID(L25,2,1))&gt;0,CONCATENATE("I",MID(L25,2,1)),"")</f>
        <v/>
      </c>
      <c r="Q26" s="23" t="str">
        <f ca="1">IF(L26&lt;&gt;"",CONCATENATE(INDIRECT(L26),IF(M26&lt;&gt;"",IF(M26&lt;&gt;L26,IF(MID(L26,1,1)&lt;&gt;MID(M26,1,1),CONCATENATE(" e ",INDIRECT(M26)),""),""),""),IF(VALUE(L24)&gt;1,IF(VALUE(L29+L30)=0," Mil Reais"," Mil e"),IF(VALUE(L29+L30)=0," Mil Reais"," Mil e"))),"")</f>
        <v/>
      </c>
      <c r="Z26" s="15">
        <v>1897</v>
      </c>
    </row>
    <row r="27" spans="1:26" ht="33.75" x14ac:dyDescent="0.25">
      <c r="A27" s="14">
        <v>5</v>
      </c>
      <c r="B27" s="14" t="s">
        <v>22</v>
      </c>
      <c r="C27" s="16">
        <v>1</v>
      </c>
      <c r="D27" s="17" t="s">
        <v>27</v>
      </c>
      <c r="E27" s="18"/>
      <c r="F27" s="19"/>
      <c r="G27" s="20">
        <f>IFERROR(C27*F27,0)</f>
        <v>0</v>
      </c>
      <c r="Z27" s="15">
        <v>1898</v>
      </c>
    </row>
    <row r="28" spans="1:26" ht="33.75" x14ac:dyDescent="0.25">
      <c r="A28" s="14">
        <v>6</v>
      </c>
      <c r="B28" s="14" t="s">
        <v>22</v>
      </c>
      <c r="C28" s="16">
        <v>4</v>
      </c>
      <c r="D28" s="17" t="s">
        <v>28</v>
      </c>
      <c r="E28" s="18"/>
      <c r="F28" s="19"/>
      <c r="G28" s="20">
        <f>IFERROR(C28*F28,0)</f>
        <v>0</v>
      </c>
      <c r="Z28" s="15">
        <v>1899</v>
      </c>
    </row>
    <row r="29" spans="1:26" ht="45" x14ac:dyDescent="0.25">
      <c r="A29" s="14">
        <v>7</v>
      </c>
      <c r="B29" s="14" t="s">
        <v>22</v>
      </c>
      <c r="C29" s="16">
        <v>4</v>
      </c>
      <c r="D29" s="17" t="s">
        <v>29</v>
      </c>
      <c r="E29" s="18"/>
      <c r="F29" s="19"/>
      <c r="G29" s="20">
        <f>IFERROR(C29*F29,0)</f>
        <v>0</v>
      </c>
      <c r="L29" s="23" t="str">
        <f>P4</f>
        <v>000</v>
      </c>
      <c r="Z29" s="15">
        <v>1900</v>
      </c>
    </row>
    <row r="30" spans="1:26" ht="22.5" x14ac:dyDescent="0.25">
      <c r="A30" s="14">
        <v>8</v>
      </c>
      <c r="B30" s="14" t="s">
        <v>22</v>
      </c>
      <c r="C30" s="16">
        <v>1</v>
      </c>
      <c r="D30" s="17" t="s">
        <v>30</v>
      </c>
      <c r="E30" s="18"/>
      <c r="F30" s="19"/>
      <c r="G30" s="20">
        <f>IFERROR(C30*F30,0)</f>
        <v>0</v>
      </c>
      <c r="L30" s="23" t="str">
        <f>MID(L29,2,2)</f>
        <v>00</v>
      </c>
      <c r="Q30" s="23" t="str">
        <f ca="1">IF(VALUE(MID(L29,1,1))&gt;0,IF(VALUE(L30)&lt;1,CONCATENATE(INDIRECT(CONCATENATE("K",MID(L29,1,1)))," Reais"),IF(VALUE(MID(L29,1,1))=1,"Cento e ",CONCATENATE(INDIRECT(CONCATENATE("K",VALUE(MID(L29,1,1))))," e "))),"")</f>
        <v/>
      </c>
      <c r="Z30" s="15">
        <v>1901</v>
      </c>
    </row>
    <row r="31" spans="1:26" x14ac:dyDescent="0.25">
      <c r="A31" s="14">
        <v>9</v>
      </c>
      <c r="B31" s="14" t="s">
        <v>22</v>
      </c>
      <c r="C31" s="16">
        <v>5</v>
      </c>
      <c r="D31" s="17" t="s">
        <v>31</v>
      </c>
      <c r="E31" s="18"/>
      <c r="F31" s="19"/>
      <c r="G31" s="20">
        <f>IFERROR(C31*F31,0)</f>
        <v>0</v>
      </c>
      <c r="L31" s="23" t="str">
        <f>IF(VALUE(L30)&gt;0,IF(VALUE(MID(L30,1,1))&lt; 2,CONCATENATE("I",VALUE(L30)),CONCATENATE("J",MID(L30,1,1)-1)),"")</f>
        <v/>
      </c>
      <c r="M31" s="23" t="str">
        <f>IF(VALUE(MID(L30,2,1))&gt;0,CONCATENATE("I",MID(L30,2,1)),"")</f>
        <v/>
      </c>
      <c r="Q31" s="23" t="str">
        <f ca="1">IF(L31&lt;&gt;"",CONCATENATE(INDIRECT(L31),IF(M31&lt;&gt;"",IF(M31&lt;&gt;L31,IF(MID(L31,1,1)&lt;&gt;MID(M31,1,1),CONCATENATE(" e ",INDIRECT(M31)),""),""),""),IF(VALUE(L29)&gt;1," Reais", " Real")),"")</f>
        <v/>
      </c>
      <c r="Z31" s="15">
        <v>1902</v>
      </c>
    </row>
    <row r="32" spans="1:26" ht="33.75" x14ac:dyDescent="0.25">
      <c r="A32" s="14">
        <v>10</v>
      </c>
      <c r="B32" s="14" t="s">
        <v>22</v>
      </c>
      <c r="C32" s="16">
        <v>5</v>
      </c>
      <c r="D32" s="17" t="s">
        <v>32</v>
      </c>
      <c r="E32" s="18"/>
      <c r="F32" s="19"/>
      <c r="G32" s="20">
        <f>IFERROR(C32*F32,0)</f>
        <v>0</v>
      </c>
      <c r="Z32" s="15">
        <v>1903</v>
      </c>
    </row>
    <row r="33" spans="1:26" ht="22.5" x14ac:dyDescent="0.25">
      <c r="A33" s="14">
        <v>11</v>
      </c>
      <c r="B33" s="14" t="s">
        <v>22</v>
      </c>
      <c r="C33" s="16">
        <v>5</v>
      </c>
      <c r="D33" s="17" t="s">
        <v>33</v>
      </c>
      <c r="E33" s="18"/>
      <c r="F33" s="19"/>
      <c r="G33" s="20">
        <f>IFERROR(C33*F33,0)</f>
        <v>0</v>
      </c>
      <c r="Z33" s="15">
        <v>1904</v>
      </c>
    </row>
    <row r="34" spans="1:26" ht="45" x14ac:dyDescent="0.25">
      <c r="A34" s="14">
        <v>12</v>
      </c>
      <c r="B34" s="14" t="s">
        <v>22</v>
      </c>
      <c r="C34" s="16">
        <v>1</v>
      </c>
      <c r="D34" s="17" t="s">
        <v>34</v>
      </c>
      <c r="E34" s="18"/>
      <c r="F34" s="19"/>
      <c r="G34" s="20">
        <f>IFERROR(C34*F34,0)</f>
        <v>0</v>
      </c>
      <c r="Z34" s="15">
        <v>1905</v>
      </c>
    </row>
    <row r="35" spans="1:26" ht="157.5" x14ac:dyDescent="0.25">
      <c r="A35" s="14">
        <v>13</v>
      </c>
      <c r="B35" s="14" t="s">
        <v>22</v>
      </c>
      <c r="C35" s="16">
        <v>3</v>
      </c>
      <c r="D35" s="17" t="s">
        <v>35</v>
      </c>
      <c r="E35" s="18"/>
      <c r="F35" s="19"/>
      <c r="G35" s="20">
        <f>IFERROR(C35*F35,0)</f>
        <v>0</v>
      </c>
      <c r="L35" s="23" t="str">
        <f>P5</f>
        <v>000</v>
      </c>
      <c r="Z35" s="15">
        <v>1906</v>
      </c>
    </row>
    <row r="36" spans="1:26" ht="78.75" x14ac:dyDescent="0.25">
      <c r="A36" s="14">
        <v>14</v>
      </c>
      <c r="B36" s="14" t="s">
        <v>22</v>
      </c>
      <c r="C36" s="16">
        <v>1</v>
      </c>
      <c r="D36" s="17" t="s">
        <v>36</v>
      </c>
      <c r="E36" s="18"/>
      <c r="F36" s="19"/>
      <c r="G36" s="20">
        <f>IFERROR(C36*F36,0)</f>
        <v>0</v>
      </c>
      <c r="L36" s="23" t="str">
        <f>IF(L35&lt;&gt;"",IF(VALUE(L35)&gt;0,IF(VALUE(MID(L35,1,1))&lt; 2,CONCATENATE("I",VALUE(L35)),CONCATENATE("J",MID(L35,1,1)-1)),""),"")</f>
        <v/>
      </c>
      <c r="M36" s="23" t="str">
        <f>IF(VALUE(MID(L35,2,1))&gt;0,CONCATENATE("I",MID(L35,2,1)),"")</f>
        <v/>
      </c>
      <c r="Q36" s="23" t="str">
        <f ca="1">IF(L36&lt;&gt;"",CONCATENATE(INDIRECT(L36),IF(M36&lt;&gt;"",IF(M36&lt;&gt;L36,IF(MID(L36,1,1)&lt;&gt;MID(M36,1,1),CONCATENATE(" e ",INDIRECT(M36)),""),""),""),IF(VALUE(L35)&gt;1," Centavos"," Centavo")),"")</f>
        <v/>
      </c>
      <c r="Z36" s="15">
        <v>1907</v>
      </c>
    </row>
    <row r="37" spans="1:26" ht="33.75" x14ac:dyDescent="0.25">
      <c r="A37" s="14">
        <v>15</v>
      </c>
      <c r="B37" s="14" t="s">
        <v>22</v>
      </c>
      <c r="C37" s="16">
        <v>3</v>
      </c>
      <c r="D37" s="17" t="s">
        <v>37</v>
      </c>
      <c r="E37" s="18"/>
      <c r="F37" s="19"/>
      <c r="G37" s="20">
        <f>IFERROR(C37*F37,0)</f>
        <v>0</v>
      </c>
      <c r="Z37" s="15">
        <v>1908</v>
      </c>
    </row>
    <row r="38" spans="1:26" ht="67.5" x14ac:dyDescent="0.25">
      <c r="A38" s="14">
        <v>16</v>
      </c>
      <c r="B38" s="14" t="s">
        <v>22</v>
      </c>
      <c r="C38" s="16">
        <v>3</v>
      </c>
      <c r="D38" s="17" t="s">
        <v>38</v>
      </c>
      <c r="E38" s="18"/>
      <c r="F38" s="19"/>
      <c r="G38" s="20">
        <f>IFERROR(C38*F38,0)</f>
        <v>0</v>
      </c>
      <c r="Z38" s="15">
        <v>1909</v>
      </c>
    </row>
    <row r="39" spans="1:26" ht="191.25" x14ac:dyDescent="0.25">
      <c r="A39" s="14">
        <v>17</v>
      </c>
      <c r="B39" s="14" t="s">
        <v>22</v>
      </c>
      <c r="C39" s="16">
        <v>5</v>
      </c>
      <c r="D39" s="17" t="s">
        <v>39</v>
      </c>
      <c r="E39" s="18"/>
      <c r="F39" s="19"/>
      <c r="G39" s="20">
        <f>IFERROR(C39*F39,0)</f>
        <v>0</v>
      </c>
      <c r="Z39" s="15">
        <v>1910</v>
      </c>
    </row>
    <row r="40" spans="1:26" ht="168.75" x14ac:dyDescent="0.25">
      <c r="A40" s="14">
        <v>18</v>
      </c>
      <c r="B40" s="14" t="s">
        <v>22</v>
      </c>
      <c r="C40" s="16">
        <v>1</v>
      </c>
      <c r="D40" s="17" t="s">
        <v>40</v>
      </c>
      <c r="E40" s="18"/>
      <c r="F40" s="19"/>
      <c r="G40" s="20">
        <f>IFERROR(C40*F40,0)</f>
        <v>0</v>
      </c>
      <c r="Z40" s="15">
        <v>1911</v>
      </c>
    </row>
    <row r="41" spans="1:26" ht="90" x14ac:dyDescent="0.25">
      <c r="A41" s="14">
        <v>19</v>
      </c>
      <c r="B41" s="14" t="s">
        <v>22</v>
      </c>
      <c r="C41" s="16">
        <v>1</v>
      </c>
      <c r="D41" s="17" t="s">
        <v>41</v>
      </c>
      <c r="E41" s="18"/>
      <c r="F41" s="19"/>
      <c r="G41" s="20">
        <f>IFERROR(C41*F41,0)</f>
        <v>0</v>
      </c>
      <c r="Z41" s="15">
        <v>1912</v>
      </c>
    </row>
    <row r="42" spans="1:26" ht="78.75" x14ac:dyDescent="0.25">
      <c r="A42" s="14">
        <v>20</v>
      </c>
      <c r="B42" s="14" t="s">
        <v>22</v>
      </c>
      <c r="C42" s="16">
        <v>1</v>
      </c>
      <c r="D42" s="17" t="s">
        <v>42</v>
      </c>
      <c r="E42" s="18"/>
      <c r="F42" s="19"/>
      <c r="G42" s="20">
        <f>IFERROR(C42*F42,0)</f>
        <v>0</v>
      </c>
      <c r="Z42" s="15">
        <v>1913</v>
      </c>
    </row>
    <row r="43" spans="1:26" ht="45" x14ac:dyDescent="0.25">
      <c r="A43" s="14">
        <v>21</v>
      </c>
      <c r="B43" s="14" t="s">
        <v>22</v>
      </c>
      <c r="C43" s="16">
        <v>1</v>
      </c>
      <c r="D43" s="17" t="s">
        <v>43</v>
      </c>
      <c r="E43" s="18"/>
      <c r="F43" s="19"/>
      <c r="G43" s="20">
        <f>IFERROR(C43*F43,0)</f>
        <v>0</v>
      </c>
      <c r="Z43" s="15">
        <v>1914</v>
      </c>
    </row>
    <row r="44" spans="1:26" ht="33.75" x14ac:dyDescent="0.25">
      <c r="A44" s="14">
        <v>22</v>
      </c>
      <c r="B44" s="14" t="s">
        <v>22</v>
      </c>
      <c r="C44" s="16">
        <v>5</v>
      </c>
      <c r="D44" s="17" t="s">
        <v>44</v>
      </c>
      <c r="E44" s="18"/>
      <c r="F44" s="19"/>
      <c r="G44" s="20">
        <f>IFERROR(C44*F44,0)</f>
        <v>0</v>
      </c>
      <c r="Z44" s="15">
        <v>1915</v>
      </c>
    </row>
    <row r="45" spans="1:26" ht="33.75" x14ac:dyDescent="0.25">
      <c r="A45" s="14">
        <v>23</v>
      </c>
      <c r="B45" s="14" t="s">
        <v>22</v>
      </c>
      <c r="C45" s="16">
        <v>1</v>
      </c>
      <c r="D45" s="17" t="s">
        <v>45</v>
      </c>
      <c r="E45" s="18"/>
      <c r="F45" s="19"/>
      <c r="G45" s="20">
        <f>IFERROR(C45*F45,0)</f>
        <v>0</v>
      </c>
      <c r="Z45" s="15">
        <v>1916</v>
      </c>
    </row>
    <row r="46" spans="1:26" ht="22.5" x14ac:dyDescent="0.25">
      <c r="A46" s="14">
        <v>24</v>
      </c>
      <c r="B46" s="14" t="s">
        <v>22</v>
      </c>
      <c r="C46" s="16">
        <v>1</v>
      </c>
      <c r="D46" s="17" t="s">
        <v>46</v>
      </c>
      <c r="E46" s="18"/>
      <c r="F46" s="19"/>
      <c r="G46" s="20">
        <f>IFERROR(C46*F46,0)</f>
        <v>0</v>
      </c>
      <c r="Z46" s="15">
        <v>1917</v>
      </c>
    </row>
    <row r="47" spans="1:26" ht="135" x14ac:dyDescent="0.25">
      <c r="A47" s="14">
        <v>25</v>
      </c>
      <c r="B47" s="14" t="s">
        <v>22</v>
      </c>
      <c r="C47" s="16">
        <v>1</v>
      </c>
      <c r="D47" s="17" t="s">
        <v>47</v>
      </c>
      <c r="E47" s="18"/>
      <c r="F47" s="19"/>
      <c r="G47" s="20">
        <f>IFERROR(C47*F47,0)</f>
        <v>0</v>
      </c>
      <c r="Z47" s="15">
        <v>1918</v>
      </c>
    </row>
    <row r="48" spans="1:26" ht="33.75" x14ac:dyDescent="0.25">
      <c r="A48" s="14">
        <v>26</v>
      </c>
      <c r="B48" s="14" t="s">
        <v>22</v>
      </c>
      <c r="C48" s="16">
        <v>1</v>
      </c>
      <c r="D48" s="17" t="s">
        <v>48</v>
      </c>
      <c r="E48" s="18"/>
      <c r="F48" s="19"/>
      <c r="G48" s="20">
        <f>IFERROR(C48*F48,0)</f>
        <v>0</v>
      </c>
      <c r="Z48" s="15">
        <v>1919</v>
      </c>
    </row>
    <row r="49" spans="1:26" ht="56.25" x14ac:dyDescent="0.25">
      <c r="A49" s="14">
        <v>27</v>
      </c>
      <c r="B49" s="14" t="s">
        <v>22</v>
      </c>
      <c r="C49" s="16">
        <v>11</v>
      </c>
      <c r="D49" s="17" t="s">
        <v>49</v>
      </c>
      <c r="E49" s="18"/>
      <c r="F49" s="19"/>
      <c r="G49" s="20">
        <f>IFERROR(C49*F49,0)</f>
        <v>0</v>
      </c>
      <c r="Z49" s="15">
        <v>1920</v>
      </c>
    </row>
    <row r="50" spans="1:26" ht="33.75" x14ac:dyDescent="0.25">
      <c r="A50" s="14">
        <v>28</v>
      </c>
      <c r="B50" s="14" t="s">
        <v>22</v>
      </c>
      <c r="C50" s="16">
        <v>1</v>
      </c>
      <c r="D50" s="17" t="s">
        <v>50</v>
      </c>
      <c r="E50" s="18"/>
      <c r="F50" s="19"/>
      <c r="G50" s="20">
        <f>IFERROR(C50*F50,0)</f>
        <v>0</v>
      </c>
      <c r="Z50" s="15">
        <v>1921</v>
      </c>
    </row>
    <row r="51" spans="1:26" ht="33.75" x14ac:dyDescent="0.25">
      <c r="A51" s="14">
        <v>29</v>
      </c>
      <c r="B51" s="14" t="s">
        <v>22</v>
      </c>
      <c r="C51" s="16">
        <v>1</v>
      </c>
      <c r="D51" s="17" t="s">
        <v>51</v>
      </c>
      <c r="E51" s="18"/>
      <c r="F51" s="19"/>
      <c r="G51" s="20">
        <f>IFERROR(C51*F51,0)</f>
        <v>0</v>
      </c>
      <c r="Z51" s="15">
        <v>1922</v>
      </c>
    </row>
    <row r="52" spans="1:26" ht="45" x14ac:dyDescent="0.25">
      <c r="A52" s="14">
        <v>30</v>
      </c>
      <c r="B52" s="14" t="s">
        <v>22</v>
      </c>
      <c r="C52" s="16">
        <v>2</v>
      </c>
      <c r="D52" s="17" t="s">
        <v>52</v>
      </c>
      <c r="E52" s="18"/>
      <c r="F52" s="19"/>
      <c r="G52" s="20">
        <f>IFERROR(C52*F52,0)</f>
        <v>0</v>
      </c>
      <c r="Z52" s="15">
        <v>1923</v>
      </c>
    </row>
    <row r="53" spans="1:26" ht="33.75" x14ac:dyDescent="0.25">
      <c r="A53" s="14">
        <v>31</v>
      </c>
      <c r="B53" s="14" t="s">
        <v>22</v>
      </c>
      <c r="C53" s="16">
        <v>3</v>
      </c>
      <c r="D53" s="17" t="s">
        <v>53</v>
      </c>
      <c r="E53" s="18"/>
      <c r="F53" s="19"/>
      <c r="G53" s="20">
        <f>IFERROR(C53*F53,0)</f>
        <v>0</v>
      </c>
      <c r="Z53" s="15">
        <v>1924</v>
      </c>
    </row>
    <row r="54" spans="1:26" ht="22.5" x14ac:dyDescent="0.25">
      <c r="A54" s="14">
        <v>32</v>
      </c>
      <c r="B54" s="14" t="s">
        <v>22</v>
      </c>
      <c r="C54" s="16">
        <v>1</v>
      </c>
      <c r="D54" s="17" t="s">
        <v>54</v>
      </c>
      <c r="E54" s="18"/>
      <c r="F54" s="19"/>
      <c r="G54" s="20">
        <f>IFERROR(C54*F54,0)</f>
        <v>0</v>
      </c>
      <c r="Z54" s="15">
        <v>1925</v>
      </c>
    </row>
    <row r="55" spans="1:26" ht="22.5" x14ac:dyDescent="0.25">
      <c r="A55" s="14">
        <v>33</v>
      </c>
      <c r="B55" s="14" t="s">
        <v>22</v>
      </c>
      <c r="C55" s="16">
        <v>13</v>
      </c>
      <c r="D55" s="17" t="s">
        <v>55</v>
      </c>
      <c r="E55" s="18"/>
      <c r="F55" s="19"/>
      <c r="G55" s="20">
        <f>IFERROR(C55*F55,0)</f>
        <v>0</v>
      </c>
      <c r="Z55" s="15">
        <v>1926</v>
      </c>
    </row>
    <row r="56" spans="1:26" ht="56.25" x14ac:dyDescent="0.25">
      <c r="A56" s="14">
        <v>34</v>
      </c>
      <c r="B56" s="14" t="s">
        <v>22</v>
      </c>
      <c r="C56" s="16">
        <v>1</v>
      </c>
      <c r="D56" s="17" t="s">
        <v>56</v>
      </c>
      <c r="E56" s="18"/>
      <c r="F56" s="19"/>
      <c r="G56" s="20">
        <f>IFERROR(C56*F56,0)</f>
        <v>0</v>
      </c>
      <c r="Z56" s="15">
        <v>1929</v>
      </c>
    </row>
    <row r="57" spans="1:26" ht="33.75" x14ac:dyDescent="0.25">
      <c r="A57" s="14">
        <v>35</v>
      </c>
      <c r="B57" s="14" t="s">
        <v>22</v>
      </c>
      <c r="C57" s="16">
        <v>3</v>
      </c>
      <c r="D57" s="17" t="s">
        <v>57</v>
      </c>
      <c r="E57" s="18"/>
      <c r="F57" s="19"/>
      <c r="G57" s="20">
        <f>IFERROR(C57*F57,0)</f>
        <v>0</v>
      </c>
      <c r="Z57" s="15">
        <v>1930</v>
      </c>
    </row>
    <row r="58" spans="1:26" ht="33.75" x14ac:dyDescent="0.25">
      <c r="A58" s="14">
        <v>36</v>
      </c>
      <c r="B58" s="14" t="s">
        <v>22</v>
      </c>
      <c r="C58" s="16">
        <v>1</v>
      </c>
      <c r="D58" s="17" t="s">
        <v>58</v>
      </c>
      <c r="E58" s="18"/>
      <c r="F58" s="19"/>
      <c r="G58" s="20">
        <f>IFERROR(C58*F58,0)</f>
        <v>0</v>
      </c>
      <c r="Z58" s="15">
        <v>1931</v>
      </c>
    </row>
    <row r="59" spans="1:26" ht="33.75" x14ac:dyDescent="0.25">
      <c r="A59" s="14">
        <v>37</v>
      </c>
      <c r="B59" s="14" t="s">
        <v>22</v>
      </c>
      <c r="C59" s="16">
        <v>1</v>
      </c>
      <c r="D59" s="17" t="s">
        <v>59</v>
      </c>
      <c r="E59" s="18"/>
      <c r="F59" s="19"/>
      <c r="G59" s="20">
        <f>IFERROR(C59*F59,0)</f>
        <v>0</v>
      </c>
      <c r="Z59" s="15">
        <v>1932</v>
      </c>
    </row>
    <row r="60" spans="1:26" ht="22.5" x14ac:dyDescent="0.25">
      <c r="A60" s="14">
        <v>38</v>
      </c>
      <c r="B60" s="14" t="s">
        <v>22</v>
      </c>
      <c r="C60" s="16">
        <v>1</v>
      </c>
      <c r="D60" s="17" t="s">
        <v>60</v>
      </c>
      <c r="E60" s="18"/>
      <c r="F60" s="19"/>
      <c r="G60" s="20">
        <f>IFERROR(C60*F60,0)</f>
        <v>0</v>
      </c>
      <c r="Z60" s="15">
        <v>1933</v>
      </c>
    </row>
    <row r="61" spans="1:26" ht="33.75" x14ac:dyDescent="0.25">
      <c r="A61" s="14">
        <v>39</v>
      </c>
      <c r="B61" s="14" t="s">
        <v>22</v>
      </c>
      <c r="C61" s="16">
        <v>1</v>
      </c>
      <c r="D61" s="17" t="s">
        <v>61</v>
      </c>
      <c r="E61" s="18"/>
      <c r="F61" s="19"/>
      <c r="G61" s="20">
        <f>IFERROR(C61*F61,0)</f>
        <v>0</v>
      </c>
      <c r="Z61" s="15">
        <v>1934</v>
      </c>
    </row>
    <row r="62" spans="1:26" ht="56.25" x14ac:dyDescent="0.25">
      <c r="A62" s="14">
        <v>40</v>
      </c>
      <c r="B62" s="14" t="s">
        <v>22</v>
      </c>
      <c r="C62" s="16">
        <v>1</v>
      </c>
      <c r="D62" s="17" t="s">
        <v>62</v>
      </c>
      <c r="E62" s="18"/>
      <c r="F62" s="19"/>
      <c r="G62" s="20">
        <f>IFERROR(C62*F62,0)</f>
        <v>0</v>
      </c>
      <c r="Z62" s="15">
        <v>1935</v>
      </c>
    </row>
    <row r="63" spans="1:26" ht="78.75" x14ac:dyDescent="0.25">
      <c r="A63" s="14">
        <v>41</v>
      </c>
      <c r="B63" s="14" t="s">
        <v>22</v>
      </c>
      <c r="C63" s="16">
        <v>1</v>
      </c>
      <c r="D63" s="17" t="s">
        <v>63</v>
      </c>
      <c r="E63" s="18"/>
      <c r="F63" s="19"/>
      <c r="G63" s="20">
        <f>IFERROR(C63*F63,0)</f>
        <v>0</v>
      </c>
      <c r="Z63" s="15">
        <v>1936</v>
      </c>
    </row>
    <row r="64" spans="1:26" ht="33.75" x14ac:dyDescent="0.25">
      <c r="A64" s="14">
        <v>42</v>
      </c>
      <c r="B64" s="14" t="s">
        <v>22</v>
      </c>
      <c r="C64" s="16">
        <v>1</v>
      </c>
      <c r="D64" s="17" t="s">
        <v>64</v>
      </c>
      <c r="E64" s="18"/>
      <c r="F64" s="19"/>
      <c r="G64" s="20">
        <f>IFERROR(C64*F64,0)</f>
        <v>0</v>
      </c>
      <c r="Z64" s="15">
        <v>1937</v>
      </c>
    </row>
    <row r="65" spans="1:26" ht="33.75" x14ac:dyDescent="0.25">
      <c r="A65" s="14">
        <v>43</v>
      </c>
      <c r="B65" s="14" t="s">
        <v>22</v>
      </c>
      <c r="C65" s="16">
        <v>1</v>
      </c>
      <c r="D65" s="17" t="s">
        <v>65</v>
      </c>
      <c r="E65" s="18"/>
      <c r="F65" s="19"/>
      <c r="G65" s="20">
        <f>IFERROR(C65*F65,0)</f>
        <v>0</v>
      </c>
      <c r="Z65" s="15">
        <v>1938</v>
      </c>
    </row>
    <row r="66" spans="1:26" ht="22.5" x14ac:dyDescent="0.25">
      <c r="A66" s="14">
        <v>44</v>
      </c>
      <c r="B66" s="14" t="s">
        <v>22</v>
      </c>
      <c r="C66" s="16">
        <v>1</v>
      </c>
      <c r="D66" s="17" t="s">
        <v>66</v>
      </c>
      <c r="E66" s="18"/>
      <c r="F66" s="19"/>
      <c r="G66" s="20">
        <f>IFERROR(C66*F66,0)</f>
        <v>0</v>
      </c>
      <c r="Z66" s="15">
        <v>1939</v>
      </c>
    </row>
    <row r="67" spans="1:26" ht="22.5" x14ac:dyDescent="0.25">
      <c r="A67" s="14">
        <v>45</v>
      </c>
      <c r="B67" s="14" t="s">
        <v>22</v>
      </c>
      <c r="C67" s="16">
        <v>5</v>
      </c>
      <c r="D67" s="17" t="s">
        <v>67</v>
      </c>
      <c r="E67" s="18"/>
      <c r="F67" s="19"/>
      <c r="G67" s="20">
        <f>IFERROR(C67*F67,0)</f>
        <v>0</v>
      </c>
      <c r="Z67" s="15">
        <v>1940</v>
      </c>
    </row>
    <row r="68" spans="1:26" ht="33.75" x14ac:dyDescent="0.25">
      <c r="A68" s="14">
        <v>46</v>
      </c>
      <c r="B68" s="14" t="s">
        <v>22</v>
      </c>
      <c r="C68" s="16">
        <v>1</v>
      </c>
      <c r="D68" s="17" t="s">
        <v>68</v>
      </c>
      <c r="E68" s="18"/>
      <c r="F68" s="19"/>
      <c r="G68" s="20">
        <f>IFERROR(C68*F68,0)</f>
        <v>0</v>
      </c>
      <c r="Z68" s="15">
        <v>1941</v>
      </c>
    </row>
    <row r="69" spans="1:26" x14ac:dyDescent="0.25">
      <c r="A69" s="14">
        <v>47</v>
      </c>
      <c r="B69" s="14" t="s">
        <v>22</v>
      </c>
      <c r="C69" s="16">
        <v>1</v>
      </c>
      <c r="D69" s="17" t="s">
        <v>69</v>
      </c>
      <c r="E69" s="18"/>
      <c r="F69" s="19"/>
      <c r="G69" s="20">
        <f>IFERROR(C69*F69,0)</f>
        <v>0</v>
      </c>
      <c r="Z69" s="15">
        <v>1942</v>
      </c>
    </row>
    <row r="70" spans="1:26" ht="22.5" x14ac:dyDescent="0.25">
      <c r="A70" s="14">
        <v>48</v>
      </c>
      <c r="B70" s="14" t="s">
        <v>22</v>
      </c>
      <c r="C70" s="16">
        <v>1</v>
      </c>
      <c r="D70" s="17" t="s">
        <v>70</v>
      </c>
      <c r="E70" s="18"/>
      <c r="F70" s="19"/>
      <c r="G70" s="20">
        <f>IFERROR(C70*F70,0)</f>
        <v>0</v>
      </c>
      <c r="Z70" s="15">
        <v>1943</v>
      </c>
    </row>
    <row r="71" spans="1:26" ht="22.5" x14ac:dyDescent="0.25">
      <c r="A71" s="14">
        <v>49</v>
      </c>
      <c r="B71" s="14" t="s">
        <v>22</v>
      </c>
      <c r="C71" s="16">
        <v>1</v>
      </c>
      <c r="D71" s="17" t="s">
        <v>71</v>
      </c>
      <c r="E71" s="18"/>
      <c r="F71" s="19"/>
      <c r="G71" s="20">
        <f>IFERROR(C71*F71,0)</f>
        <v>0</v>
      </c>
      <c r="Z71" s="15">
        <v>1944</v>
      </c>
    </row>
    <row r="72" spans="1:26" ht="67.5" x14ac:dyDescent="0.25">
      <c r="A72" s="14">
        <v>50</v>
      </c>
      <c r="B72" s="14" t="s">
        <v>22</v>
      </c>
      <c r="C72" s="16">
        <v>3</v>
      </c>
      <c r="D72" s="17" t="s">
        <v>72</v>
      </c>
      <c r="E72" s="18"/>
      <c r="F72" s="19"/>
      <c r="G72" s="20">
        <f>IFERROR(C72*F72,0)</f>
        <v>0</v>
      </c>
      <c r="Z72" s="15">
        <v>1945</v>
      </c>
    </row>
    <row r="73" spans="1:26" ht="33.75" x14ac:dyDescent="0.25">
      <c r="A73" s="14">
        <v>51</v>
      </c>
      <c r="B73" s="14" t="s">
        <v>22</v>
      </c>
      <c r="C73" s="16">
        <v>1</v>
      </c>
      <c r="D73" s="17" t="s">
        <v>73</v>
      </c>
      <c r="E73" s="18"/>
      <c r="F73" s="19"/>
      <c r="G73" s="20">
        <f>IFERROR(C73*F73,0)</f>
        <v>0</v>
      </c>
      <c r="Z73" s="15">
        <v>1946</v>
      </c>
    </row>
    <row r="74" spans="1:26" ht="191.25" x14ac:dyDescent="0.25">
      <c r="A74" s="14">
        <v>52</v>
      </c>
      <c r="B74" s="14" t="s">
        <v>22</v>
      </c>
      <c r="C74" s="16">
        <v>1</v>
      </c>
      <c r="D74" s="17" t="s">
        <v>74</v>
      </c>
      <c r="E74" s="18"/>
      <c r="F74" s="19"/>
      <c r="G74" s="20">
        <f>IFERROR(C74*F74,0)</f>
        <v>0</v>
      </c>
      <c r="Z74" s="15">
        <v>1947</v>
      </c>
    </row>
    <row r="75" spans="1:26" ht="45" x14ac:dyDescent="0.25">
      <c r="A75" s="14">
        <v>53</v>
      </c>
      <c r="B75" s="14" t="s">
        <v>22</v>
      </c>
      <c r="C75" s="16">
        <v>1</v>
      </c>
      <c r="D75" s="17" t="s">
        <v>75</v>
      </c>
      <c r="E75" s="18"/>
      <c r="F75" s="19"/>
      <c r="G75" s="20">
        <f>IFERROR(C75*F75,0)</f>
        <v>0</v>
      </c>
      <c r="Z75" s="15">
        <v>1948</v>
      </c>
    </row>
    <row r="76" spans="1:26" ht="33.75" x14ac:dyDescent="0.25">
      <c r="A76" s="14">
        <v>54</v>
      </c>
      <c r="B76" s="14" t="s">
        <v>22</v>
      </c>
      <c r="C76" s="16">
        <v>1</v>
      </c>
      <c r="D76" s="17" t="s">
        <v>76</v>
      </c>
      <c r="E76" s="18"/>
      <c r="F76" s="19"/>
      <c r="G76" s="20">
        <f>IFERROR(C76*F76,0)</f>
        <v>0</v>
      </c>
      <c r="Z76" s="15">
        <v>1949</v>
      </c>
    </row>
    <row r="77" spans="1:26" ht="33.75" x14ac:dyDescent="0.25">
      <c r="A77" s="14">
        <v>55</v>
      </c>
      <c r="B77" s="14" t="s">
        <v>22</v>
      </c>
      <c r="C77" s="16">
        <v>2</v>
      </c>
      <c r="D77" s="17" t="s">
        <v>77</v>
      </c>
      <c r="E77" s="18"/>
      <c r="F77" s="19"/>
      <c r="G77" s="20">
        <f>IFERROR(C77*F77,0)</f>
        <v>0</v>
      </c>
      <c r="Z77" s="15">
        <v>1950</v>
      </c>
    </row>
    <row r="78" spans="1:26" ht="33.75" x14ac:dyDescent="0.25">
      <c r="A78" s="14">
        <v>56</v>
      </c>
      <c r="B78" s="14" t="s">
        <v>22</v>
      </c>
      <c r="C78" s="16">
        <v>1</v>
      </c>
      <c r="D78" s="17" t="s">
        <v>78</v>
      </c>
      <c r="E78" s="18"/>
      <c r="F78" s="19"/>
      <c r="G78" s="20">
        <f>IFERROR(C78*F78,0)</f>
        <v>0</v>
      </c>
      <c r="Z78" s="15">
        <v>1951</v>
      </c>
    </row>
    <row r="79" spans="1:26" ht="45" x14ac:dyDescent="0.25">
      <c r="A79" s="14">
        <v>57</v>
      </c>
      <c r="B79" s="14" t="s">
        <v>22</v>
      </c>
      <c r="C79" s="16">
        <v>2</v>
      </c>
      <c r="D79" s="17" t="s">
        <v>79</v>
      </c>
      <c r="E79" s="18"/>
      <c r="F79" s="19"/>
      <c r="G79" s="20">
        <f>IFERROR(C79*F79,0)</f>
        <v>0</v>
      </c>
      <c r="Z79" s="15">
        <v>1952</v>
      </c>
    </row>
    <row r="80" spans="1:26" ht="45" x14ac:dyDescent="0.25">
      <c r="A80" s="14">
        <v>58</v>
      </c>
      <c r="B80" s="14" t="s">
        <v>22</v>
      </c>
      <c r="C80" s="16">
        <v>2</v>
      </c>
      <c r="D80" s="17" t="s">
        <v>80</v>
      </c>
      <c r="E80" s="18"/>
      <c r="F80" s="19"/>
      <c r="G80" s="20">
        <f>IFERROR(C80*F80,0)</f>
        <v>0</v>
      </c>
      <c r="Z80" s="15">
        <v>1953</v>
      </c>
    </row>
    <row r="81" spans="1:26" ht="22.5" x14ac:dyDescent="0.25">
      <c r="A81" s="14">
        <v>59</v>
      </c>
      <c r="B81" s="14" t="s">
        <v>22</v>
      </c>
      <c r="C81" s="16">
        <v>2</v>
      </c>
      <c r="D81" s="17" t="s">
        <v>81</v>
      </c>
      <c r="E81" s="18"/>
      <c r="F81" s="19"/>
      <c r="G81" s="20">
        <f>IFERROR(C81*F81,0)</f>
        <v>0</v>
      </c>
      <c r="Z81" s="15">
        <v>1954</v>
      </c>
    </row>
    <row r="82" spans="1:26" ht="33.75" x14ac:dyDescent="0.25">
      <c r="A82" s="14">
        <v>60</v>
      </c>
      <c r="B82" s="14" t="s">
        <v>22</v>
      </c>
      <c r="C82" s="16">
        <v>5</v>
      </c>
      <c r="D82" s="17" t="s">
        <v>82</v>
      </c>
      <c r="E82" s="18"/>
      <c r="F82" s="19"/>
      <c r="G82" s="20">
        <f>IFERROR(C82*F82,0)</f>
        <v>0</v>
      </c>
      <c r="Z82" s="15">
        <v>1955</v>
      </c>
    </row>
    <row r="83" spans="1:26" ht="45" x14ac:dyDescent="0.25">
      <c r="A83" s="14">
        <v>61</v>
      </c>
      <c r="B83" s="14" t="s">
        <v>22</v>
      </c>
      <c r="C83" s="16">
        <v>1</v>
      </c>
      <c r="D83" s="17" t="s">
        <v>83</v>
      </c>
      <c r="E83" s="18"/>
      <c r="F83" s="19"/>
      <c r="G83" s="20">
        <f>IFERROR(C83*F83,0)</f>
        <v>0</v>
      </c>
      <c r="Z83" s="15">
        <v>1956</v>
      </c>
    </row>
    <row r="84" spans="1:26" ht="45" x14ac:dyDescent="0.25">
      <c r="A84" s="14">
        <v>62</v>
      </c>
      <c r="B84" s="14" t="s">
        <v>22</v>
      </c>
      <c r="C84" s="16">
        <v>1</v>
      </c>
      <c r="D84" s="17" t="s">
        <v>84</v>
      </c>
      <c r="E84" s="18"/>
      <c r="F84" s="19"/>
      <c r="G84" s="20">
        <f>IFERROR(C84*F84,0)</f>
        <v>0</v>
      </c>
      <c r="Z84" s="15">
        <v>1958</v>
      </c>
    </row>
    <row r="85" spans="1:26" ht="45" x14ac:dyDescent="0.25">
      <c r="A85" s="14">
        <v>63</v>
      </c>
      <c r="B85" s="14" t="s">
        <v>22</v>
      </c>
      <c r="C85" s="16">
        <v>6</v>
      </c>
      <c r="D85" s="17" t="s">
        <v>85</v>
      </c>
      <c r="E85" s="18"/>
      <c r="F85" s="19"/>
      <c r="G85" s="20">
        <f>IFERROR(C85*F85,0)</f>
        <v>0</v>
      </c>
      <c r="Z85" s="15">
        <v>1959</v>
      </c>
    </row>
    <row r="86" spans="1:26" ht="22.5" x14ac:dyDescent="0.25">
      <c r="A86" s="14">
        <v>64</v>
      </c>
      <c r="B86" s="14" t="s">
        <v>22</v>
      </c>
      <c r="C86" s="16">
        <v>2</v>
      </c>
      <c r="D86" s="17" t="s">
        <v>86</v>
      </c>
      <c r="E86" s="18"/>
      <c r="F86" s="19"/>
      <c r="G86" s="20">
        <f>IFERROR(C86*F86,0)</f>
        <v>0</v>
      </c>
      <c r="Z86" s="15">
        <v>1960</v>
      </c>
    </row>
    <row r="87" spans="1:26" ht="56.25" x14ac:dyDescent="0.25">
      <c r="A87" s="14">
        <v>65</v>
      </c>
      <c r="B87" s="14" t="s">
        <v>22</v>
      </c>
      <c r="C87" s="16">
        <v>1</v>
      </c>
      <c r="D87" s="17" t="s">
        <v>87</v>
      </c>
      <c r="E87" s="18"/>
      <c r="F87" s="19"/>
      <c r="G87" s="20">
        <f>IFERROR(C87*F87,0)</f>
        <v>0</v>
      </c>
      <c r="Z87" s="15">
        <v>1961</v>
      </c>
    </row>
    <row r="88" spans="1:26" ht="90" x14ac:dyDescent="0.25">
      <c r="A88" s="14">
        <v>66</v>
      </c>
      <c r="B88" s="14" t="s">
        <v>22</v>
      </c>
      <c r="C88" s="16">
        <v>1</v>
      </c>
      <c r="D88" s="17" t="s">
        <v>88</v>
      </c>
      <c r="E88" s="18"/>
      <c r="F88" s="19"/>
      <c r="G88" s="20">
        <f>IFERROR(C88*F88,0)</f>
        <v>0</v>
      </c>
      <c r="Z88" s="15">
        <v>1962</v>
      </c>
    </row>
    <row r="89" spans="1:26" ht="33.75" x14ac:dyDescent="0.25">
      <c r="A89" s="14">
        <v>67</v>
      </c>
      <c r="B89" s="14" t="s">
        <v>22</v>
      </c>
      <c r="C89" s="16">
        <v>1</v>
      </c>
      <c r="D89" s="17" t="s">
        <v>89</v>
      </c>
      <c r="E89" s="18"/>
      <c r="F89" s="19"/>
      <c r="G89" s="20">
        <f>IFERROR(C89*F89,0)</f>
        <v>0</v>
      </c>
      <c r="Z89" s="15">
        <v>1963</v>
      </c>
    </row>
    <row r="90" spans="1:26" ht="33.75" x14ac:dyDescent="0.25">
      <c r="A90" s="14">
        <v>68</v>
      </c>
      <c r="B90" s="14" t="s">
        <v>22</v>
      </c>
      <c r="C90" s="16">
        <v>2</v>
      </c>
      <c r="D90" s="17" t="s">
        <v>90</v>
      </c>
      <c r="E90" s="18"/>
      <c r="F90" s="19"/>
      <c r="G90" s="20">
        <f>IFERROR(C90*F90,0)</f>
        <v>0</v>
      </c>
      <c r="Z90" s="15">
        <v>1964</v>
      </c>
    </row>
    <row r="91" spans="1:26" ht="22.5" x14ac:dyDescent="0.25">
      <c r="A91" s="14">
        <v>69</v>
      </c>
      <c r="B91" s="14" t="s">
        <v>22</v>
      </c>
      <c r="C91" s="16">
        <v>1</v>
      </c>
      <c r="D91" s="17" t="s">
        <v>91</v>
      </c>
      <c r="E91" s="18"/>
      <c r="F91" s="19"/>
      <c r="G91" s="20">
        <f>IFERROR(C91*F91,0)</f>
        <v>0</v>
      </c>
      <c r="Z91" s="15">
        <v>1965</v>
      </c>
    </row>
    <row r="92" spans="1:26" ht="22.5" x14ac:dyDescent="0.25">
      <c r="A92" s="14">
        <v>70</v>
      </c>
      <c r="B92" s="14" t="s">
        <v>22</v>
      </c>
      <c r="C92" s="16">
        <v>1</v>
      </c>
      <c r="D92" s="17" t="s">
        <v>92</v>
      </c>
      <c r="E92" s="18"/>
      <c r="F92" s="19"/>
      <c r="G92" s="20">
        <f>IFERROR(C92*F92,0)</f>
        <v>0</v>
      </c>
      <c r="Z92" s="15">
        <v>1968</v>
      </c>
    </row>
    <row r="93" spans="1:26" ht="22.5" x14ac:dyDescent="0.25">
      <c r="A93" s="14">
        <v>71</v>
      </c>
      <c r="B93" s="14" t="s">
        <v>22</v>
      </c>
      <c r="C93" s="16">
        <v>1</v>
      </c>
      <c r="D93" s="17" t="s">
        <v>93</v>
      </c>
      <c r="E93" s="18"/>
      <c r="F93" s="19"/>
      <c r="G93" s="20">
        <f>IFERROR(C93*F93,0)</f>
        <v>0</v>
      </c>
      <c r="Z93" s="15">
        <v>1969</v>
      </c>
    </row>
    <row r="94" spans="1:26" ht="45" x14ac:dyDescent="0.25">
      <c r="A94" s="14">
        <v>72</v>
      </c>
      <c r="B94" s="14" t="s">
        <v>22</v>
      </c>
      <c r="C94" s="16">
        <v>1</v>
      </c>
      <c r="D94" s="17" t="s">
        <v>94</v>
      </c>
      <c r="E94" s="18"/>
      <c r="F94" s="19"/>
      <c r="G94" s="20">
        <f>IFERROR(C94*F94,0)</f>
        <v>0</v>
      </c>
      <c r="Z94" s="15">
        <v>1970</v>
      </c>
    </row>
    <row r="95" spans="1:26" ht="33.75" x14ac:dyDescent="0.25">
      <c r="A95" s="14">
        <v>73</v>
      </c>
      <c r="B95" s="14" t="s">
        <v>22</v>
      </c>
      <c r="C95" s="16">
        <v>1</v>
      </c>
      <c r="D95" s="17" t="s">
        <v>95</v>
      </c>
      <c r="E95" s="18"/>
      <c r="F95" s="19"/>
      <c r="G95" s="20">
        <f>IFERROR(C95*F95,0)</f>
        <v>0</v>
      </c>
      <c r="Z95" s="15">
        <v>1971</v>
      </c>
    </row>
    <row r="96" spans="1:26" ht="45" x14ac:dyDescent="0.25">
      <c r="A96" s="14">
        <v>74</v>
      </c>
      <c r="B96" s="14" t="s">
        <v>22</v>
      </c>
      <c r="C96" s="16">
        <v>2</v>
      </c>
      <c r="D96" s="17" t="s">
        <v>96</v>
      </c>
      <c r="E96" s="18"/>
      <c r="F96" s="19"/>
      <c r="G96" s="20">
        <f>IFERROR(C96*F96,0)</f>
        <v>0</v>
      </c>
      <c r="Z96" s="15">
        <v>1972</v>
      </c>
    </row>
    <row r="97" spans="1:26" ht="33.75" x14ac:dyDescent="0.25">
      <c r="A97" s="14">
        <v>75</v>
      </c>
      <c r="B97" s="14" t="s">
        <v>22</v>
      </c>
      <c r="C97" s="16">
        <v>1</v>
      </c>
      <c r="D97" s="17" t="s">
        <v>97</v>
      </c>
      <c r="E97" s="18"/>
      <c r="F97" s="19"/>
      <c r="G97" s="20">
        <f>IFERROR(C97*F97,0)</f>
        <v>0</v>
      </c>
      <c r="Z97" s="15">
        <v>1973</v>
      </c>
    </row>
    <row r="98" spans="1:26" ht="56.25" x14ac:dyDescent="0.25">
      <c r="A98" s="14">
        <v>76</v>
      </c>
      <c r="B98" s="14" t="s">
        <v>22</v>
      </c>
      <c r="C98" s="16">
        <v>3</v>
      </c>
      <c r="D98" s="17" t="s">
        <v>98</v>
      </c>
      <c r="E98" s="18"/>
      <c r="F98" s="19"/>
      <c r="G98" s="20">
        <f>IFERROR(C98*F98,0)</f>
        <v>0</v>
      </c>
      <c r="Z98" s="15">
        <v>1974</v>
      </c>
    </row>
    <row r="99" spans="1:26" ht="33.75" x14ac:dyDescent="0.25">
      <c r="A99" s="14">
        <v>77</v>
      </c>
      <c r="B99" s="14" t="s">
        <v>22</v>
      </c>
      <c r="C99" s="16">
        <v>2</v>
      </c>
      <c r="D99" s="17" t="s">
        <v>99</v>
      </c>
      <c r="E99" s="18"/>
      <c r="F99" s="19"/>
      <c r="G99" s="20">
        <f>IFERROR(C99*F99,0)</f>
        <v>0</v>
      </c>
      <c r="Z99" s="15">
        <v>1975</v>
      </c>
    </row>
    <row r="100" spans="1:26" ht="22.5" x14ac:dyDescent="0.25">
      <c r="A100" s="14">
        <v>78</v>
      </c>
      <c r="B100" s="14" t="s">
        <v>22</v>
      </c>
      <c r="C100" s="16">
        <v>2</v>
      </c>
      <c r="D100" s="17" t="s">
        <v>100</v>
      </c>
      <c r="E100" s="18"/>
      <c r="F100" s="19"/>
      <c r="G100" s="20">
        <f>IFERROR(C100*F100,0)</f>
        <v>0</v>
      </c>
      <c r="Z100" s="15">
        <v>1976</v>
      </c>
    </row>
    <row r="101" spans="1:26" ht="45" x14ac:dyDescent="0.25">
      <c r="A101" s="14">
        <v>79</v>
      </c>
      <c r="B101" s="14" t="s">
        <v>22</v>
      </c>
      <c r="C101" s="16">
        <v>1</v>
      </c>
      <c r="D101" s="17" t="s">
        <v>101</v>
      </c>
      <c r="E101" s="18"/>
      <c r="F101" s="19"/>
      <c r="G101" s="20">
        <f>IFERROR(C101*F101,0)</f>
        <v>0</v>
      </c>
      <c r="Z101" s="15">
        <v>1977</v>
      </c>
    </row>
    <row r="102" spans="1:26" ht="33.75" x14ac:dyDescent="0.25">
      <c r="A102" s="14">
        <v>80</v>
      </c>
      <c r="B102" s="14" t="s">
        <v>22</v>
      </c>
      <c r="C102" s="16">
        <v>2</v>
      </c>
      <c r="D102" s="17" t="s">
        <v>102</v>
      </c>
      <c r="E102" s="18"/>
      <c r="F102" s="19"/>
      <c r="G102" s="20">
        <f>IFERROR(C102*F102,0)</f>
        <v>0</v>
      </c>
      <c r="Z102" s="15">
        <v>1978</v>
      </c>
    </row>
    <row r="103" spans="1:26" x14ac:dyDescent="0.25">
      <c r="G103" s="21">
        <f>SUM(G23:G24:G25:G26:G27:G28:G29:G30:G31:G32:G33:G34:G35:G36:G37:G38:G39:G40:G41:G42:G43:G44:G45:G46:G47:G48:G49:G50:G51:G52:G53:G54:G55:G56:G57:G58:G59:G60:G61:G62:G63:G64:G65:G66:G67:G68:G69:G70:G71:G72:G73:G74:G75:G76:G77:G78:G79:G80:G81:G82:G83:G84:G85:G86:G87:G88:G89:G90:G91:G92:G93:G94:G95:G96:G97:G98:G99:G100:G101:G102)</f>
        <v>0</v>
      </c>
    </row>
    <row r="105" spans="1:26" x14ac:dyDescent="0.25">
      <c r="A105" s="22" t="s">
        <v>103</v>
      </c>
      <c r="B105" s="10"/>
      <c r="C105" s="25" t="str">
        <f ca="1">M8</f>
        <v xml:space="preserve">    </v>
      </c>
      <c r="D105" s="10"/>
      <c r="E105" s="10"/>
      <c r="F105" s="10"/>
      <c r="G105" s="10"/>
    </row>
    <row r="107" spans="1:26" x14ac:dyDescent="0.25">
      <c r="A107" s="6" t="s">
        <v>140</v>
      </c>
      <c r="B107" s="2"/>
      <c r="C107" s="2"/>
      <c r="D107" s="2"/>
      <c r="E107" s="6" t="s">
        <v>141</v>
      </c>
      <c r="F107" s="2"/>
      <c r="G107" s="2"/>
    </row>
    <row r="109" spans="1:26" x14ac:dyDescent="0.25">
      <c r="A109" s="6" t="s">
        <v>142</v>
      </c>
      <c r="B109" s="2"/>
      <c r="C109" s="2"/>
      <c r="D109" s="2"/>
      <c r="E109" s="6" t="s">
        <v>143</v>
      </c>
      <c r="F109" s="2"/>
      <c r="G109" s="2"/>
    </row>
    <row r="112" spans="1:26" ht="15.75" thickBot="1" x14ac:dyDescent="0.3"/>
    <row r="113" spans="3:6" x14ac:dyDescent="0.25">
      <c r="C113" s="26" t="s">
        <v>144</v>
      </c>
      <c r="D113" s="27"/>
      <c r="E113" s="27"/>
      <c r="F113" s="27"/>
    </row>
  </sheetData>
  <sheetProtection password="C703" sheet="1" objects="1" scenarios="1"/>
  <mergeCells count="29">
    <mergeCell ref="A107:D107"/>
    <mergeCell ref="E107:G107"/>
    <mergeCell ref="A109:D109"/>
    <mergeCell ref="E109:G109"/>
    <mergeCell ref="C113:F113"/>
    <mergeCell ref="A16:B16"/>
    <mergeCell ref="C16:E16"/>
    <mergeCell ref="F15:G15"/>
    <mergeCell ref="B18:G18"/>
    <mergeCell ref="A19:G19"/>
    <mergeCell ref="A105:B105"/>
    <mergeCell ref="C105:G105"/>
    <mergeCell ref="C12:E12"/>
    <mergeCell ref="A13:B13"/>
    <mergeCell ref="C13:E13"/>
    <mergeCell ref="A14:B14"/>
    <mergeCell ref="C14:E14"/>
    <mergeCell ref="A15:B15"/>
    <mergeCell ref="C15:E15"/>
    <mergeCell ref="D2:G2"/>
    <mergeCell ref="D3:G3"/>
    <mergeCell ref="A7:G7"/>
    <mergeCell ref="A8:G8"/>
    <mergeCell ref="A20:G20"/>
    <mergeCell ref="A10:B10"/>
    <mergeCell ref="C10:E10"/>
    <mergeCell ref="A11:B11"/>
    <mergeCell ref="C11:E11"/>
    <mergeCell ref="A12:B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Lote-1</vt:lpstr>
      <vt:lpstr>Plan2</vt:lpstr>
      <vt:lpstr>Plan3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2017-07-25T16:42:48Z</dcterms:created>
  <dcterms:modified xsi:type="dcterms:W3CDTF">2017-07-25T16:43:18Z</dcterms:modified>
</cp:coreProperties>
</file>